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70 Résultats Financiers/70-130 2020/FY 2020/SITE WEB/"/>
    </mc:Choice>
  </mc:AlternateContent>
  <xr:revisionPtr revIDLastSave="50" documentId="13_ncr:1_{A8B88BA3-265C-497F-A76E-4D740254CC28}" xr6:coauthVersionLast="45" xr6:coauthVersionMax="45" xr10:uidLastSave="{AE26CA67-B72C-4FFE-AA97-7C8D6F94840D}"/>
  <bookViews>
    <workbookView xWindow="-110" yWindow="-110" windowWidth="19420" windowHeight="10420" xr2:uid="{00000000-000D-0000-FFFF-FFFF00000000}"/>
  </bookViews>
  <sheets>
    <sheet name="Chiffres clés" sheetId="2" r:id="rId1"/>
    <sheet name="Chiffres d'affaires" sheetId="3" r:id="rId2"/>
    <sheet name="Compte de Résultat" sheetId="1" r:id="rId3"/>
  </sheets>
  <definedNames>
    <definedName name="_xlnm.Print_Area" localSheetId="0">'Chiffres clés'!$A$1:$K$24</definedName>
    <definedName name="_xlnm.Print_Area" localSheetId="1">'Chiffres d''affaires'!$A$1:$G$12</definedName>
    <definedName name="_xlnm.Print_Area" localSheetId="2">'Compte de Résultat'!$A$1:$O$21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" l="1"/>
  <c r="S14" i="1" s="1"/>
  <c r="S16" i="1" s="1"/>
  <c r="T10" i="1"/>
  <c r="T12" i="1" s="1"/>
  <c r="T14" i="1" s="1"/>
  <c r="T16" i="1" s="1"/>
  <c r="T7" i="1"/>
  <c r="T6" i="1"/>
  <c r="C10" i="3"/>
  <c r="B10" i="3"/>
  <c r="S16" i="2"/>
  <c r="S9" i="2"/>
  <c r="R9" i="2" l="1"/>
  <c r="D7" i="3" l="1"/>
  <c r="D8" i="3"/>
  <c r="D6" i="3"/>
  <c r="Q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9" i="2"/>
  <c r="Q16" i="1" l="1"/>
  <c r="Q11" i="1"/>
  <c r="D10" i="3"/>
  <c r="P11" i="1"/>
  <c r="O11" i="1"/>
</calcChain>
</file>

<file path=xl/sharedStrings.xml><?xml version="1.0" encoding="utf-8"?>
<sst xmlns="http://schemas.openxmlformats.org/spreadsheetml/2006/main" count="91" uniqueCount="49">
  <si>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</si>
  <si>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</si>
  <si>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</si>
  <si>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</si>
  <si>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</si>
  <si>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</si>
  <si>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</si>
  <si>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</si>
  <si>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</si>
  <si>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(1) A partir de 2004, les comptes consolidés sont retraités en normes IFRS.</t>
  </si>
  <si>
    <t>en millions d'euros (sauf mention)</t>
  </si>
  <si>
    <t>En % du CA</t>
  </si>
  <si>
    <t>Financement des ventes</t>
  </si>
  <si>
    <t>Quote-part dans le résultat de Nissan Motor</t>
  </si>
  <si>
    <t>Variation</t>
  </si>
  <si>
    <t>AVTOVAZ</t>
  </si>
  <si>
    <t>Automobile hors AVTOVAZ</t>
  </si>
  <si>
    <t>Résultat net par action (en Euros)</t>
  </si>
  <si>
    <r>
      <t xml:space="preserve">Dividende par action (en Euros) </t>
    </r>
    <r>
      <rPr>
        <vertAlign val="superscript"/>
        <sz val="10"/>
        <rFont val="Arial"/>
        <family val="2"/>
      </rPr>
      <t>(2)</t>
    </r>
  </si>
  <si>
    <t>en millions d'euros</t>
  </si>
  <si>
    <r>
      <t>2004</t>
    </r>
    <r>
      <rPr>
        <b/>
        <vertAlign val="superscript"/>
        <sz val="10"/>
        <color rgb="FF333333"/>
        <rFont val="Arial"/>
        <family val="2"/>
      </rPr>
      <t xml:space="preserve"> (1)</t>
    </r>
  </si>
  <si>
    <t>Chiffres clés</t>
  </si>
  <si>
    <r>
      <t>2017</t>
    </r>
    <r>
      <rPr>
        <b/>
        <vertAlign val="superscript"/>
        <sz val="10"/>
        <color rgb="FF333333"/>
        <rFont val="Arial"/>
        <family val="2"/>
      </rPr>
      <t xml:space="preserve"> (2)</t>
    </r>
  </si>
  <si>
    <t>(3) Depuis 2009, la capacité d'autofinancement n'intègre plus les dividendes des sociétés mises en équivalence.</t>
  </si>
  <si>
    <t>publié</t>
  </si>
  <si>
    <t>retraité</t>
  </si>
  <si>
    <t>Compte de résultat Renault</t>
  </si>
  <si>
    <t>Résultat net, part du Groupe</t>
  </si>
  <si>
    <t>Chiffre d’affaires Groupe</t>
  </si>
  <si>
    <t>Marge opérationnelle Groupe</t>
  </si>
  <si>
    <t>Chiffre d'affaires Groupe</t>
  </si>
  <si>
    <r>
      <t>Capacité d'autofinancement branche Automobile</t>
    </r>
    <r>
      <rPr>
        <vertAlign val="superscript"/>
        <sz val="10"/>
        <rFont val="Arial"/>
        <family val="2"/>
      </rPr>
      <t xml:space="preserve"> (3)</t>
    </r>
  </si>
  <si>
    <t>Contribution des secteurs opérationnels au chiffre d'affaires du Groupe</t>
  </si>
  <si>
    <t>(2) Le 9 avril 2020, le Conseil d’Administration a décidé de ne plus proposer de distribution de dividende 2019 à l'Assemblée Générale des actionnaires prévue le 12 juin 2020.</t>
  </si>
  <si>
    <t>Tableau mis à jour le 01/09/2021</t>
  </si>
  <si>
    <r>
      <t xml:space="preserve">Investissements corporels et incorporels branche Automobile </t>
    </r>
    <r>
      <rPr>
        <vertAlign val="superscript"/>
        <sz val="10"/>
        <rFont val="Arial"/>
        <family val="2"/>
      </rPr>
      <t>(4)</t>
    </r>
  </si>
  <si>
    <r>
      <t xml:space="preserve">Position nette de liquidité de la branche Automobile </t>
    </r>
    <r>
      <rPr>
        <vertAlign val="superscript"/>
        <sz val="10"/>
        <rFont val="Arial"/>
        <family val="2"/>
      </rPr>
      <t>(5)</t>
    </r>
  </si>
  <si>
    <r>
      <t xml:space="preserve">Capitaux propres </t>
    </r>
    <r>
      <rPr>
        <vertAlign val="superscript"/>
        <sz val="10"/>
        <rFont val="Arial"/>
        <family val="2"/>
      </rPr>
      <t>(5)</t>
    </r>
  </si>
  <si>
    <r>
      <t>2017</t>
    </r>
    <r>
      <rPr>
        <b/>
        <vertAlign val="superscript"/>
        <sz val="10"/>
        <color rgb="FF333333"/>
        <rFont val="Arial"/>
        <family val="2"/>
      </rPr>
      <t xml:space="preserve"> (6)</t>
    </r>
  </si>
  <si>
    <r>
      <t>36 088</t>
    </r>
    <r>
      <rPr>
        <b/>
        <vertAlign val="superscript"/>
        <sz val="10"/>
        <rFont val="Arial"/>
        <family val="2"/>
      </rPr>
      <t>(7)</t>
    </r>
  </si>
  <si>
    <t>(4) Données pour Automobile hors AVTOVAZ</t>
  </si>
  <si>
    <t>(5) Depuis 2016, la position nette de liquidité et les capitaux propres intègrent AVTOVAZ</t>
  </si>
  <si>
    <t xml:space="preserve">(7) Les données au 31 décembre 2018 ont été modifiées pour tenir compte d'un ajustement de -57 millions d'euros au titre d'une correction d'erreur sur nos opérations dans la Région Amériques dont la contrepartie est en provisions pour risques fiscaux hors impôts sur les sociétés. </t>
  </si>
  <si>
    <r>
      <t xml:space="preserve">Services de Mobilité </t>
    </r>
    <r>
      <rPr>
        <vertAlign val="superscript"/>
        <sz val="10"/>
        <rFont val="Arial"/>
        <family val="2"/>
      </rPr>
      <t>(1)</t>
    </r>
  </si>
  <si>
    <t>(1) Nouveau segment à compter du 01/01/2020</t>
  </si>
  <si>
    <t>(2) Depuis 2017, AVTOVAZ est consolidé dans Renault Group</t>
  </si>
  <si>
    <t>(6) Depuis 2017, AVTOVAZ est consolidé dans Renault Group</t>
  </si>
  <si>
    <r>
      <t xml:space="preserve">Ventes mondiales Groupe </t>
    </r>
    <r>
      <rPr>
        <b/>
        <vertAlign val="superscript"/>
        <sz val="10"/>
        <rFont val="Arial"/>
        <family val="2"/>
      </rPr>
      <t>(1)</t>
    </r>
  </si>
  <si>
    <t>(1) En millier d'unités. Les ventes mondiales du Groupe incluent les immatriculations de Lada à partir de 2016, celles de Jinbei &amp; Huasong à partir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</si>
</sst>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\+0.0%;\-0.0%;&quot;-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333333"/>
      <name val="Arial"/>
      <family val="2"/>
    </font>
    <font>
      <vertAlign val="superscript"/>
      <sz val="10"/>
      <name val="Arial"/>
      <family val="2"/>
    </font>
    <font>
      <b/>
      <sz val="10"/>
      <color indexed="6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wrapText="1"/>
    </xf>
    <xf numFmtId="3" fontId="7" fillId="3" borderId="2" xfId="0" applyNumberFormat="1" applyFont="1" applyFill="1" applyBorder="1"/>
    <xf numFmtId="0" fontId="7" fillId="3" borderId="3" xfId="0" applyFont="1" applyFill="1" applyBorder="1" applyAlignment="1">
      <alignment wrapText="1"/>
    </xf>
    <xf numFmtId="3" fontId="7" fillId="3" borderId="4" xfId="0" applyNumberFormat="1" applyFont="1" applyFill="1" applyBorder="1"/>
    <xf numFmtId="0" fontId="0" fillId="0" borderId="3" xfId="0" applyBorder="1" applyAlignment="1">
      <alignment wrapText="1"/>
    </xf>
    <xf numFmtId="3" fontId="7" fillId="0" borderId="4" xfId="0" applyNumberFormat="1" applyFont="1" applyBorder="1"/>
    <xf numFmtId="0" fontId="7" fillId="0" borderId="4" xfId="0" applyFont="1" applyBorder="1"/>
    <xf numFmtId="0" fontId="7" fillId="0" borderId="4" xfId="0" applyFont="1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/>
    <xf numFmtId="0" fontId="7" fillId="4" borderId="3" xfId="0" applyFont="1" applyFill="1" applyBorder="1" applyAlignment="1">
      <alignment vertical="center" wrapText="1"/>
    </xf>
    <xf numFmtId="3" fontId="7" fillId="4" borderId="4" xfId="0" applyNumberFormat="1" applyFont="1" applyFill="1" applyBorder="1"/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/>
    <xf numFmtId="0" fontId="7" fillId="3" borderId="1" xfId="0" applyFont="1" applyFill="1" applyBorder="1" applyAlignment="1">
      <alignment vertical="center" wrapText="1"/>
    </xf>
    <xf numFmtId="165" fontId="7" fillId="4" borderId="2" xfId="2" applyNumberFormat="1" applyFont="1" applyFill="1" applyBorder="1"/>
    <xf numFmtId="0" fontId="4" fillId="0" borderId="0" xfId="0" applyFont="1" applyAlignment="1"/>
    <xf numFmtId="0" fontId="8" fillId="0" borderId="0" xfId="0" applyFont="1" applyFill="1" applyBorder="1" applyAlignment="1">
      <alignment wrapText="1"/>
    </xf>
    <xf numFmtId="0" fontId="8" fillId="0" borderId="0" xfId="0" applyFont="1"/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/>
    <xf numFmtId="0" fontId="7" fillId="0" borderId="2" xfId="0" applyFont="1" applyBorder="1"/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166" fontId="8" fillId="0" borderId="0" xfId="1" applyNumberFormat="1" applyFont="1" applyAlignment="1"/>
    <xf numFmtId="0" fontId="0" fillId="0" borderId="0" xfId="0" applyAlignment="1"/>
    <xf numFmtId="0" fontId="8" fillId="0" borderId="3" xfId="0" applyFont="1" applyBorder="1" applyAlignment="1">
      <alignment wrapText="1"/>
    </xf>
    <xf numFmtId="3" fontId="7" fillId="0" borderId="4" xfId="0" applyNumberFormat="1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0" fillId="0" borderId="0" xfId="0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167" fontId="8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/>
    </xf>
    <xf numFmtId="0" fontId="7" fillId="5" borderId="0" xfId="0" applyFont="1" applyFill="1"/>
    <xf numFmtId="166" fontId="7" fillId="5" borderId="0" xfId="1" applyNumberFormat="1" applyFont="1" applyFill="1"/>
    <xf numFmtId="167" fontId="7" fillId="5" borderId="0" xfId="0" applyNumberFormat="1" applyFont="1" applyFill="1"/>
    <xf numFmtId="0" fontId="1" fillId="0" borderId="0" xfId="0" quotePrefix="1" applyFont="1"/>
    <xf numFmtId="0" fontId="3" fillId="0" borderId="0" xfId="0" applyFont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46417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CFAA20-063B-4EF4-8E4A-1EA918978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8317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7A2435-A4A8-47EC-9739-05BA5CD5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8317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F6624C8-179D-420A-9DAE-CAD98D77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showGridLines="0" tabSelected="1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baseColWidth="10" defaultRowHeight="12.5" x14ac:dyDescent="0.25"/>
  <cols>
    <col min="1" max="1" width="56.36328125" customWidth="1"/>
    <col min="2" max="11" width="8.6328125" customWidth="1"/>
    <col min="12" max="13" width="8.6328125" style="27" customWidth="1"/>
    <col min="14" max="14" width="8.6328125" customWidth="1"/>
    <col min="15" max="19" width="8.6328125" style="24" customWidth="1"/>
  </cols>
  <sheetData>
    <row r="1" spans="1:19" ht="63.75" customHeight="1" x14ac:dyDescent="0.25">
      <c r="B1" s="1"/>
      <c r="C1" s="1"/>
      <c r="D1" s="1"/>
      <c r="E1" s="1"/>
      <c r="F1" s="1"/>
      <c r="G1" s="1"/>
      <c r="H1" s="11"/>
    </row>
    <row r="2" spans="1:19" ht="20" x14ac:dyDescent="0.25">
      <c r="A2" s="1" t="s">
        <v>21</v>
      </c>
      <c r="B2" s="1"/>
      <c r="C2" s="1"/>
      <c r="D2" s="1"/>
      <c r="E2" s="1"/>
      <c r="F2" s="1"/>
      <c r="G2" s="1"/>
      <c r="H2" s="11"/>
    </row>
    <row r="3" spans="1:19" ht="9" customHeight="1" thickBot="1" x14ac:dyDescent="0.3">
      <c r="A3" s="1"/>
      <c r="B3" s="1"/>
      <c r="C3" s="1"/>
      <c r="D3" s="1"/>
      <c r="E3" s="1"/>
      <c r="F3" s="1"/>
      <c r="G3" s="1"/>
      <c r="H3" s="30"/>
    </row>
    <row r="4" spans="1:19" s="42" customFormat="1" ht="15" x14ac:dyDescent="0.3">
      <c r="A4" s="39" t="s">
        <v>10</v>
      </c>
      <c r="B4" s="40">
        <v>2007</v>
      </c>
      <c r="C4" s="40">
        <v>2008</v>
      </c>
      <c r="D4" s="40">
        <v>2009</v>
      </c>
      <c r="E4" s="40">
        <v>2010</v>
      </c>
      <c r="F4" s="40">
        <v>2011</v>
      </c>
      <c r="G4" s="40">
        <v>2012</v>
      </c>
      <c r="H4" s="41">
        <v>2012</v>
      </c>
      <c r="I4" s="40">
        <v>2013</v>
      </c>
      <c r="J4" s="40">
        <v>2014</v>
      </c>
      <c r="K4" s="41">
        <v>2015</v>
      </c>
      <c r="L4" s="41">
        <v>2015</v>
      </c>
      <c r="M4" s="41">
        <v>2016</v>
      </c>
      <c r="N4" s="41">
        <v>2016</v>
      </c>
      <c r="O4" s="41" t="s">
        <v>38</v>
      </c>
      <c r="P4" s="41">
        <v>2017</v>
      </c>
      <c r="Q4" s="41">
        <v>2018</v>
      </c>
      <c r="R4" s="41">
        <v>2019</v>
      </c>
      <c r="S4" s="41">
        <v>2020</v>
      </c>
    </row>
    <row r="5" spans="1:19" s="33" customFormat="1" ht="13" x14ac:dyDescent="0.3">
      <c r="A5" s="36"/>
      <c r="B5" s="43" t="s">
        <v>24</v>
      </c>
      <c r="C5" s="43" t="s">
        <v>24</v>
      </c>
      <c r="D5" s="43" t="s">
        <v>24</v>
      </c>
      <c r="E5" s="43" t="s">
        <v>24</v>
      </c>
      <c r="F5" s="43" t="s">
        <v>24</v>
      </c>
      <c r="G5" s="43" t="s">
        <v>24</v>
      </c>
      <c r="H5" s="44" t="s">
        <v>25</v>
      </c>
      <c r="I5" s="43" t="s">
        <v>24</v>
      </c>
      <c r="J5" s="43" t="s">
        <v>24</v>
      </c>
      <c r="K5" s="43" t="s">
        <v>24</v>
      </c>
      <c r="L5" s="44" t="s">
        <v>25</v>
      </c>
      <c r="M5" s="43" t="s">
        <v>24</v>
      </c>
      <c r="N5" s="44" t="s">
        <v>25</v>
      </c>
      <c r="O5" s="43" t="s">
        <v>24</v>
      </c>
      <c r="P5" s="44" t="s">
        <v>25</v>
      </c>
      <c r="Q5" s="43" t="s">
        <v>24</v>
      </c>
      <c r="R5" s="43" t="s">
        <v>24</v>
      </c>
      <c r="S5" s="43" t="s">
        <v>24</v>
      </c>
    </row>
    <row r="6" spans="1:19" ht="15" x14ac:dyDescent="0.3">
      <c r="A6" s="14" t="s">
        <v>47</v>
      </c>
      <c r="B6" s="15">
        <v>2484.4720000000002</v>
      </c>
      <c r="C6" s="15">
        <v>2382.2429999999999</v>
      </c>
      <c r="D6" s="15">
        <v>2309.1880000000001</v>
      </c>
      <c r="E6" s="15">
        <v>2627.3649999999998</v>
      </c>
      <c r="F6" s="15">
        <v>2722.0619999999999</v>
      </c>
      <c r="G6" s="15">
        <v>2550.2860000000001</v>
      </c>
      <c r="H6" s="15">
        <v>2548.6219999999998</v>
      </c>
      <c r="I6" s="15">
        <v>2628.2080000000001</v>
      </c>
      <c r="J6" s="15">
        <v>2712.4319999999998</v>
      </c>
      <c r="K6" s="15">
        <v>2801.5920000000001</v>
      </c>
      <c r="L6" s="15">
        <v>2808.9259999999999</v>
      </c>
      <c r="M6" s="15">
        <v>3182.625</v>
      </c>
      <c r="N6" s="15">
        <v>3468.174</v>
      </c>
      <c r="O6" s="15">
        <v>3761.634</v>
      </c>
      <c r="P6" s="15">
        <v>3762.0770000000002</v>
      </c>
      <c r="Q6" s="15">
        <v>3884.2950000000001</v>
      </c>
      <c r="R6" s="15">
        <v>3754</v>
      </c>
      <c r="S6" s="15">
        <v>2952</v>
      </c>
    </row>
    <row r="7" spans="1:19" ht="13" x14ac:dyDescent="0.3">
      <c r="A7" s="16" t="s">
        <v>28</v>
      </c>
      <c r="B7" s="17">
        <v>40682</v>
      </c>
      <c r="C7" s="17">
        <v>37792</v>
      </c>
      <c r="D7" s="17">
        <v>33712</v>
      </c>
      <c r="E7" s="17">
        <v>38971</v>
      </c>
      <c r="F7" s="17">
        <v>42628</v>
      </c>
      <c r="G7" s="17">
        <v>41270</v>
      </c>
      <c r="H7" s="17">
        <v>40720</v>
      </c>
      <c r="I7" s="17">
        <v>40932</v>
      </c>
      <c r="J7" s="17">
        <v>41055</v>
      </c>
      <c r="K7" s="17">
        <v>45327</v>
      </c>
      <c r="L7" s="17">
        <v>45327</v>
      </c>
      <c r="M7" s="17">
        <v>51243</v>
      </c>
      <c r="N7" s="17">
        <v>51243</v>
      </c>
      <c r="O7" s="17">
        <v>58770</v>
      </c>
      <c r="P7" s="17">
        <v>58770</v>
      </c>
      <c r="Q7" s="17">
        <v>57419</v>
      </c>
      <c r="R7" s="17">
        <v>55537</v>
      </c>
      <c r="S7" s="17">
        <v>43474</v>
      </c>
    </row>
    <row r="8" spans="1:19" ht="13" x14ac:dyDescent="0.3">
      <c r="A8" s="16" t="s">
        <v>29</v>
      </c>
      <c r="B8" s="17">
        <v>1354</v>
      </c>
      <c r="C8" s="17">
        <v>326</v>
      </c>
      <c r="D8" s="17">
        <v>-396</v>
      </c>
      <c r="E8" s="17">
        <v>1099</v>
      </c>
      <c r="F8" s="17">
        <v>1091</v>
      </c>
      <c r="G8" s="17">
        <v>729</v>
      </c>
      <c r="H8" s="17">
        <v>782</v>
      </c>
      <c r="I8" s="17">
        <v>1242</v>
      </c>
      <c r="J8" s="17">
        <v>1609</v>
      </c>
      <c r="K8" s="17">
        <v>2320</v>
      </c>
      <c r="L8" s="17">
        <v>2375</v>
      </c>
      <c r="M8" s="17">
        <v>3282</v>
      </c>
      <c r="N8" s="17">
        <v>3282</v>
      </c>
      <c r="O8" s="17">
        <v>3854</v>
      </c>
      <c r="P8" s="17">
        <v>3854</v>
      </c>
      <c r="Q8" s="17">
        <v>3612</v>
      </c>
      <c r="R8" s="17">
        <v>2662</v>
      </c>
      <c r="S8" s="17">
        <v>-337</v>
      </c>
    </row>
    <row r="9" spans="1:19" ht="13" x14ac:dyDescent="0.3">
      <c r="A9" s="18" t="s">
        <v>11</v>
      </c>
      <c r="B9" s="21">
        <f t="shared" ref="B9:O9" si="0">B8/B7</f>
        <v>3.3282532815495799E-2</v>
      </c>
      <c r="C9" s="21">
        <f t="shared" si="0"/>
        <v>8.6261642675698556E-3</v>
      </c>
      <c r="D9" s="21">
        <f t="shared" si="0"/>
        <v>-1.174655908875178E-2</v>
      </c>
      <c r="E9" s="21">
        <f t="shared" si="0"/>
        <v>2.8200456749890943E-2</v>
      </c>
      <c r="F9" s="21">
        <f t="shared" si="0"/>
        <v>2.559350661537018E-2</v>
      </c>
      <c r="G9" s="21">
        <f t="shared" si="0"/>
        <v>1.7664162830142962E-2</v>
      </c>
      <c r="H9" s="21">
        <f t="shared" si="0"/>
        <v>1.9204322200392927E-2</v>
      </c>
      <c r="I9" s="21">
        <f t="shared" si="0"/>
        <v>3.0343007915567283E-2</v>
      </c>
      <c r="J9" s="21">
        <f t="shared" si="0"/>
        <v>3.9191328705395205E-2</v>
      </c>
      <c r="K9" s="21">
        <f t="shared" si="0"/>
        <v>5.1183621241202813E-2</v>
      </c>
      <c r="L9" s="21">
        <f t="shared" si="0"/>
        <v>5.2397026055110638E-2</v>
      </c>
      <c r="M9" s="21">
        <f t="shared" si="0"/>
        <v>6.4047772378666351E-2</v>
      </c>
      <c r="N9" s="21">
        <f t="shared" si="0"/>
        <v>6.4047772378666351E-2</v>
      </c>
      <c r="O9" s="21">
        <f t="shared" si="0"/>
        <v>6.557767568487323E-2</v>
      </c>
      <c r="P9" s="21">
        <f>P8/P7</f>
        <v>6.557767568487323E-2</v>
      </c>
      <c r="Q9" s="21">
        <f t="shared" ref="Q9:S9" si="1">Q8/Q7</f>
        <v>6.2906006722513452E-2</v>
      </c>
      <c r="R9" s="21">
        <f t="shared" si="1"/>
        <v>4.7932009291103229E-2</v>
      </c>
      <c r="S9" s="21">
        <f t="shared" si="1"/>
        <v>-7.7517596724478999E-3</v>
      </c>
    </row>
    <row r="10" spans="1:19" ht="13" x14ac:dyDescent="0.3">
      <c r="A10" s="49" t="s">
        <v>13</v>
      </c>
      <c r="B10" s="15">
        <v>1288</v>
      </c>
      <c r="C10" s="15">
        <v>345</v>
      </c>
      <c r="D10" s="15">
        <v>-902</v>
      </c>
      <c r="E10" s="15">
        <v>1084</v>
      </c>
      <c r="F10" s="15">
        <v>1332</v>
      </c>
      <c r="G10" s="15">
        <v>1234</v>
      </c>
      <c r="H10" s="15">
        <v>1213</v>
      </c>
      <c r="I10" s="15">
        <v>1498</v>
      </c>
      <c r="J10" s="15">
        <v>1559</v>
      </c>
      <c r="K10" s="15">
        <v>1976</v>
      </c>
      <c r="L10" s="15">
        <v>1976</v>
      </c>
      <c r="M10" s="15">
        <v>1741</v>
      </c>
      <c r="N10" s="15">
        <v>1741</v>
      </c>
      <c r="O10" s="15">
        <v>2791</v>
      </c>
      <c r="P10" s="15">
        <v>2791</v>
      </c>
      <c r="Q10" s="15">
        <v>1509</v>
      </c>
      <c r="R10" s="15">
        <v>242</v>
      </c>
      <c r="S10" s="15">
        <v>-4970</v>
      </c>
    </row>
    <row r="11" spans="1:19" ht="13" x14ac:dyDescent="0.3">
      <c r="A11" s="20" t="s">
        <v>6</v>
      </c>
      <c r="B11" s="3">
        <v>2734</v>
      </c>
      <c r="C11" s="3">
        <v>599</v>
      </c>
      <c r="D11" s="3">
        <v>-3068</v>
      </c>
      <c r="E11" s="3">
        <v>3490</v>
      </c>
      <c r="F11" s="3">
        <v>2139</v>
      </c>
      <c r="G11" s="3">
        <v>1735</v>
      </c>
      <c r="H11" s="3">
        <v>1712</v>
      </c>
      <c r="I11" s="3">
        <v>695</v>
      </c>
      <c r="J11" s="3">
        <v>1998</v>
      </c>
      <c r="K11" s="3">
        <v>2960</v>
      </c>
      <c r="L11" s="3">
        <v>2960</v>
      </c>
      <c r="M11" s="3">
        <v>3543</v>
      </c>
      <c r="N11" s="3">
        <v>3543</v>
      </c>
      <c r="O11" s="3">
        <v>5210</v>
      </c>
      <c r="P11" s="3">
        <v>5308</v>
      </c>
      <c r="Q11" s="3">
        <v>3451</v>
      </c>
      <c r="R11" s="3">
        <v>19</v>
      </c>
      <c r="S11" s="3">
        <v>-8046</v>
      </c>
    </row>
    <row r="12" spans="1:19" ht="13" x14ac:dyDescent="0.3">
      <c r="A12" s="46" t="s">
        <v>27</v>
      </c>
      <c r="B12" s="15">
        <v>2669</v>
      </c>
      <c r="C12" s="15">
        <v>571</v>
      </c>
      <c r="D12" s="15">
        <v>-3125</v>
      </c>
      <c r="E12" s="15">
        <v>3420</v>
      </c>
      <c r="F12" s="15">
        <v>2092</v>
      </c>
      <c r="G12" s="15">
        <v>1772</v>
      </c>
      <c r="H12" s="15">
        <v>1749</v>
      </c>
      <c r="I12" s="15">
        <v>586</v>
      </c>
      <c r="J12" s="15">
        <v>1890</v>
      </c>
      <c r="K12" s="15">
        <v>2823</v>
      </c>
      <c r="L12" s="15">
        <v>2823</v>
      </c>
      <c r="M12" s="15">
        <v>3419</v>
      </c>
      <c r="N12" s="15">
        <v>3419</v>
      </c>
      <c r="O12" s="15">
        <v>5114</v>
      </c>
      <c r="P12" s="15">
        <v>5212</v>
      </c>
      <c r="Q12" s="15">
        <v>3302</v>
      </c>
      <c r="R12" s="15">
        <v>-141</v>
      </c>
      <c r="S12" s="15">
        <v>-8008</v>
      </c>
    </row>
    <row r="13" spans="1:19" ht="13" x14ac:dyDescent="0.3">
      <c r="A13" s="46" t="s">
        <v>17</v>
      </c>
      <c r="B13" s="19">
        <v>10.32</v>
      </c>
      <c r="C13" s="19">
        <v>2.23</v>
      </c>
      <c r="D13" s="19">
        <v>-12.13</v>
      </c>
      <c r="E13" s="19">
        <v>12.7</v>
      </c>
      <c r="F13" s="19">
        <v>7.68</v>
      </c>
      <c r="G13" s="19">
        <v>6.51</v>
      </c>
      <c r="H13" s="29">
        <v>6.43</v>
      </c>
      <c r="I13" s="19">
        <v>2.15</v>
      </c>
      <c r="J13" s="19">
        <v>6.92</v>
      </c>
      <c r="K13" s="19">
        <v>10.35</v>
      </c>
      <c r="L13" s="29">
        <v>10.35</v>
      </c>
      <c r="M13" s="29">
        <v>12.57</v>
      </c>
      <c r="N13" s="19">
        <v>12.57</v>
      </c>
      <c r="O13" s="19">
        <v>18.87</v>
      </c>
      <c r="P13" s="29">
        <v>19.23</v>
      </c>
      <c r="Q13" s="29">
        <v>12.24</v>
      </c>
      <c r="R13" s="29">
        <v>-0.52</v>
      </c>
      <c r="S13" s="29">
        <v>-29.51</v>
      </c>
    </row>
    <row r="14" spans="1:19" ht="14.5" x14ac:dyDescent="0.3">
      <c r="A14" s="46" t="s">
        <v>18</v>
      </c>
      <c r="B14" s="25">
        <v>3.8</v>
      </c>
      <c r="C14" s="25">
        <v>0</v>
      </c>
      <c r="D14" s="25">
        <v>0</v>
      </c>
      <c r="E14" s="25">
        <v>0.3</v>
      </c>
      <c r="F14" s="25">
        <v>1.1599999999999999</v>
      </c>
      <c r="G14" s="25">
        <v>1.72</v>
      </c>
      <c r="H14" s="25">
        <v>1.72</v>
      </c>
      <c r="I14" s="25">
        <v>1.72</v>
      </c>
      <c r="J14" s="25">
        <v>1.9</v>
      </c>
      <c r="K14" s="26">
        <v>2.4</v>
      </c>
      <c r="L14" s="26">
        <v>2.4</v>
      </c>
      <c r="M14" s="26">
        <v>3.15</v>
      </c>
      <c r="N14" s="26">
        <v>3.15</v>
      </c>
      <c r="O14" s="26">
        <v>3.55</v>
      </c>
      <c r="P14" s="26">
        <v>3.55</v>
      </c>
      <c r="Q14" s="26">
        <v>3.55</v>
      </c>
      <c r="R14" s="26">
        <v>0</v>
      </c>
      <c r="S14" s="26">
        <v>0</v>
      </c>
    </row>
    <row r="15" spans="1:19" ht="14.5" x14ac:dyDescent="0.3">
      <c r="A15" s="46" t="s">
        <v>31</v>
      </c>
      <c r="B15" s="15">
        <v>4746</v>
      </c>
      <c r="C15" s="15">
        <v>3297</v>
      </c>
      <c r="D15" s="15">
        <v>1715</v>
      </c>
      <c r="E15" s="15">
        <v>3183</v>
      </c>
      <c r="F15" s="15">
        <v>2910</v>
      </c>
      <c r="G15" s="15">
        <v>2577</v>
      </c>
      <c r="H15" s="15">
        <v>2573</v>
      </c>
      <c r="I15" s="15">
        <v>2914</v>
      </c>
      <c r="J15" s="15">
        <v>3138</v>
      </c>
      <c r="K15" s="15">
        <v>3451</v>
      </c>
      <c r="L15" s="15">
        <v>3484</v>
      </c>
      <c r="M15" s="15">
        <v>4362</v>
      </c>
      <c r="N15" s="15">
        <v>4362</v>
      </c>
      <c r="O15" s="15">
        <v>4327</v>
      </c>
      <c r="P15" s="15">
        <v>4327</v>
      </c>
      <c r="Q15" s="15">
        <v>4386</v>
      </c>
      <c r="R15" s="15">
        <v>4144</v>
      </c>
      <c r="S15" s="15">
        <v>-4551</v>
      </c>
    </row>
    <row r="16" spans="1:19" ht="15" x14ac:dyDescent="0.3">
      <c r="A16" s="20" t="s">
        <v>35</v>
      </c>
      <c r="B16" s="3">
        <v>-3638</v>
      </c>
      <c r="C16" s="3">
        <v>-3493</v>
      </c>
      <c r="D16" s="3">
        <v>-2309</v>
      </c>
      <c r="E16" s="3">
        <v>-1648</v>
      </c>
      <c r="F16" s="3">
        <v>-2212</v>
      </c>
      <c r="G16" s="3">
        <v>-2674</v>
      </c>
      <c r="H16" s="3">
        <v>-2654</v>
      </c>
      <c r="I16" s="3">
        <v>-2543</v>
      </c>
      <c r="J16" s="3">
        <v>-2416</v>
      </c>
      <c r="K16" s="3">
        <v>-2729</v>
      </c>
      <c r="L16" s="3">
        <v>-2729</v>
      </c>
      <c r="M16" s="3">
        <v>-3047</v>
      </c>
      <c r="N16" s="3">
        <v>-3047</v>
      </c>
      <c r="O16" s="3">
        <v>-3362</v>
      </c>
      <c r="P16" s="3">
        <v>-3362</v>
      </c>
      <c r="Q16" s="3">
        <v>-4166</v>
      </c>
      <c r="R16" s="3">
        <v>-4846</v>
      </c>
      <c r="S16" s="3">
        <f>-2522-1305</f>
        <v>-3827</v>
      </c>
    </row>
    <row r="17" spans="1:19" ht="14.5" x14ac:dyDescent="0.3">
      <c r="A17" s="46" t="s">
        <v>36</v>
      </c>
      <c r="B17" s="15">
        <v>-2088</v>
      </c>
      <c r="C17" s="15">
        <v>-7944</v>
      </c>
      <c r="D17" s="15">
        <v>-5921</v>
      </c>
      <c r="E17" s="15">
        <v>-1435</v>
      </c>
      <c r="F17" s="15">
        <v>-299</v>
      </c>
      <c r="G17" s="15">
        <v>1492</v>
      </c>
      <c r="H17" s="15">
        <v>1532</v>
      </c>
      <c r="I17" s="15">
        <v>1761</v>
      </c>
      <c r="J17" s="15">
        <v>2104</v>
      </c>
      <c r="K17" s="15">
        <v>2661</v>
      </c>
      <c r="L17" s="15">
        <v>2661</v>
      </c>
      <c r="M17" s="15">
        <v>2720</v>
      </c>
      <c r="N17" s="15">
        <v>2416</v>
      </c>
      <c r="O17" s="15">
        <v>2928</v>
      </c>
      <c r="P17" s="15">
        <v>3209</v>
      </c>
      <c r="Q17" s="15">
        <v>3702</v>
      </c>
      <c r="R17" s="15">
        <v>1734</v>
      </c>
      <c r="S17" s="15">
        <v>-3579</v>
      </c>
    </row>
    <row r="18" spans="1:19" ht="15" x14ac:dyDescent="0.3">
      <c r="A18" s="46" t="s">
        <v>37</v>
      </c>
      <c r="B18" s="15">
        <v>22069</v>
      </c>
      <c r="C18" s="15">
        <v>19416</v>
      </c>
      <c r="D18" s="15">
        <v>16472</v>
      </c>
      <c r="E18" s="15">
        <v>22757</v>
      </c>
      <c r="F18" s="15">
        <v>24567</v>
      </c>
      <c r="G18" s="15">
        <v>24547</v>
      </c>
      <c r="H18" s="15">
        <v>24547</v>
      </c>
      <c r="I18" s="15">
        <v>23214</v>
      </c>
      <c r="J18" s="15">
        <v>24898</v>
      </c>
      <c r="K18" s="15">
        <v>28474</v>
      </c>
      <c r="L18" s="15">
        <v>28474</v>
      </c>
      <c r="M18" s="15">
        <v>30895</v>
      </c>
      <c r="N18" s="15">
        <v>30924</v>
      </c>
      <c r="O18" s="15">
        <v>33442</v>
      </c>
      <c r="P18" s="15">
        <v>33679</v>
      </c>
      <c r="Q18" s="50" t="s">
        <v>39</v>
      </c>
      <c r="R18" s="15">
        <v>35331</v>
      </c>
      <c r="S18" s="15">
        <v>25338</v>
      </c>
    </row>
    <row r="20" spans="1:19" x14ac:dyDescent="0.25">
      <c r="A20" s="47" t="s">
        <v>34</v>
      </c>
    </row>
    <row r="21" spans="1:19" x14ac:dyDescent="0.25">
      <c r="A21" s="27"/>
    </row>
    <row r="22" spans="1:19" x14ac:dyDescent="0.25">
      <c r="A22" s="47" t="s">
        <v>48</v>
      </c>
    </row>
    <row r="23" spans="1:19" x14ac:dyDescent="0.25">
      <c r="A23" s="48" t="s">
        <v>33</v>
      </c>
      <c r="I23" s="13"/>
    </row>
    <row r="24" spans="1:19" x14ac:dyDescent="0.25">
      <c r="A24" s="28" t="s">
        <v>23</v>
      </c>
    </row>
    <row r="25" spans="1:19" x14ac:dyDescent="0.25">
      <c r="A25" s="48" t="s">
        <v>40</v>
      </c>
    </row>
    <row r="26" spans="1:19" x14ac:dyDescent="0.25">
      <c r="A26" s="48" t="s">
        <v>41</v>
      </c>
    </row>
    <row r="27" spans="1:19" x14ac:dyDescent="0.25">
      <c r="A27" s="48" t="s">
        <v>46</v>
      </c>
    </row>
    <row r="28" spans="1:19" x14ac:dyDescent="0.25">
      <c r="A28" s="48" t="s">
        <v>42</v>
      </c>
    </row>
  </sheetData>
  <phoneticPr fontId="2" type="noConversion"/>
  <pageMargins left="0.25" right="0.25" top="0.75" bottom="0.75" header="0.3" footer="0.3"/>
  <pageSetup paperSize="8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showGridLines="0" workbookViewId="0">
      <selection activeCell="E1" sqref="E1"/>
    </sheetView>
  </sheetViews>
  <sheetFormatPr baseColWidth="10" defaultRowHeight="12.5" x14ac:dyDescent="0.25"/>
  <cols>
    <col min="1" max="1" width="24.54296875" customWidth="1"/>
    <col min="2" max="4" width="9.54296875" customWidth="1"/>
  </cols>
  <sheetData>
    <row r="1" spans="1:11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" x14ac:dyDescent="0.25">
      <c r="A2" s="1" t="s">
        <v>32</v>
      </c>
      <c r="B2" s="11"/>
      <c r="C2" s="11"/>
      <c r="D2" s="11"/>
      <c r="E2" s="11"/>
      <c r="F2" s="11"/>
      <c r="G2" s="11"/>
      <c r="H2" s="1"/>
      <c r="I2" s="1"/>
      <c r="J2" s="1"/>
      <c r="K2" s="1"/>
    </row>
    <row r="3" spans="1:11" ht="9" customHeight="1" x14ac:dyDescent="0.25">
      <c r="A3" s="1"/>
      <c r="B3" s="30"/>
      <c r="C3" s="30"/>
      <c r="D3" s="30"/>
      <c r="E3" s="30"/>
      <c r="F3" s="30"/>
      <c r="G3" s="30"/>
      <c r="H3" s="1"/>
      <c r="I3" s="1"/>
      <c r="J3" s="1"/>
      <c r="K3" s="1"/>
    </row>
    <row r="4" spans="1:11" x14ac:dyDescent="0.25">
      <c r="B4" s="24" t="s">
        <v>19</v>
      </c>
    </row>
    <row r="5" spans="1:11" ht="13" x14ac:dyDescent="0.3">
      <c r="B5" s="31">
        <v>2019</v>
      </c>
      <c r="C5" s="31">
        <v>2019</v>
      </c>
      <c r="D5" s="31" t="s">
        <v>14</v>
      </c>
    </row>
    <row r="6" spans="1:11" ht="13" x14ac:dyDescent="0.3">
      <c r="A6" s="12" t="s">
        <v>16</v>
      </c>
      <c r="B6" s="32">
        <v>49002</v>
      </c>
      <c r="C6" s="32">
        <v>37736</v>
      </c>
      <c r="D6" s="45">
        <f>C6/B6-1</f>
        <v>-0.22990898330680376</v>
      </c>
    </row>
    <row r="7" spans="1:11" ht="13" x14ac:dyDescent="0.3">
      <c r="A7" s="12" t="s">
        <v>15</v>
      </c>
      <c r="B7" s="32">
        <v>3130</v>
      </c>
      <c r="C7" s="32">
        <v>2581</v>
      </c>
      <c r="D7" s="45">
        <f t="shared" ref="D7:D10" si="0">C7/B7-1</f>
        <v>-0.1753993610223642</v>
      </c>
    </row>
    <row r="8" spans="1:11" ht="13" x14ac:dyDescent="0.3">
      <c r="A8" s="12" t="s">
        <v>12</v>
      </c>
      <c r="B8" s="32">
        <v>3405</v>
      </c>
      <c r="C8" s="32">
        <v>3138</v>
      </c>
      <c r="D8" s="45">
        <f t="shared" si="0"/>
        <v>-7.8414096916299525E-2</v>
      </c>
    </row>
    <row r="9" spans="1:11" ht="15" x14ac:dyDescent="0.3">
      <c r="A9" s="12" t="s">
        <v>43</v>
      </c>
      <c r="B9" s="32"/>
      <c r="C9" s="32">
        <v>19</v>
      </c>
      <c r="D9" s="45"/>
    </row>
    <row r="10" spans="1:11" ht="13" x14ac:dyDescent="0.3">
      <c r="A10" s="51" t="s">
        <v>30</v>
      </c>
      <c r="B10" s="52">
        <f>SUM(B6:B9)</f>
        <v>55537</v>
      </c>
      <c r="C10" s="52">
        <f>SUM(C6:C9)</f>
        <v>43474</v>
      </c>
      <c r="D10" s="53">
        <f t="shared" si="0"/>
        <v>-0.21720654698669351</v>
      </c>
    </row>
    <row r="12" spans="1:11" x14ac:dyDescent="0.25">
      <c r="A12" s="47" t="s">
        <v>34</v>
      </c>
    </row>
    <row r="14" spans="1:11" x14ac:dyDescent="0.25">
      <c r="A14" s="54" t="s">
        <v>44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&amp;R&amp;1#&amp;"Arial"&amp;10&amp;K000000Confidential C</oddFooter>
  </headerFooter>
  <ignoredErrors>
    <ignoredError sqref="B10:C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T22"/>
  <sheetViews>
    <sheetView showGridLines="0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L1" sqref="L1"/>
    </sheetView>
  </sheetViews>
  <sheetFormatPr baseColWidth="10" defaultRowHeight="12.5" x14ac:dyDescent="0.25"/>
  <cols>
    <col min="1" max="1" width="49.26953125" customWidth="1"/>
    <col min="2" max="20" width="8.6328125" customWidth="1"/>
  </cols>
  <sheetData>
    <row r="1" spans="1:20" ht="66.75" customHeight="1" x14ac:dyDescent="0.25"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20" ht="20" x14ac:dyDescent="0.35">
      <c r="A2" s="1" t="s">
        <v>26</v>
      </c>
      <c r="B2" s="22"/>
      <c r="C2" s="22"/>
      <c r="D2" s="22"/>
      <c r="E2" s="22"/>
      <c r="F2" s="22"/>
      <c r="G2" s="22"/>
    </row>
    <row r="3" spans="1:20" ht="9" customHeight="1" x14ac:dyDescent="0.35">
      <c r="A3" s="22"/>
      <c r="B3" s="22"/>
      <c r="C3" s="22"/>
      <c r="D3" s="22"/>
      <c r="E3" s="22"/>
      <c r="F3" s="22"/>
      <c r="G3" s="22"/>
    </row>
    <row r="4" spans="1:20" ht="15" x14ac:dyDescent="0.3">
      <c r="A4" s="36" t="s">
        <v>10</v>
      </c>
      <c r="B4" s="37">
        <v>2002</v>
      </c>
      <c r="C4" s="37">
        <v>2003</v>
      </c>
      <c r="D4" s="37" t="s">
        <v>20</v>
      </c>
      <c r="E4" s="37">
        <v>2005</v>
      </c>
      <c r="F4" s="37">
        <v>2006</v>
      </c>
      <c r="G4" s="38">
        <v>2007</v>
      </c>
      <c r="H4" s="37">
        <v>2008</v>
      </c>
      <c r="I4" s="37">
        <v>2009</v>
      </c>
      <c r="J4" s="37">
        <v>2010</v>
      </c>
      <c r="K4" s="37">
        <v>2011</v>
      </c>
      <c r="L4" s="37">
        <v>2012</v>
      </c>
      <c r="M4" s="37">
        <v>2013</v>
      </c>
      <c r="N4" s="37">
        <v>2014</v>
      </c>
      <c r="O4" s="37">
        <v>2015</v>
      </c>
      <c r="P4" s="37">
        <v>2016</v>
      </c>
      <c r="Q4" s="38" t="s">
        <v>22</v>
      </c>
      <c r="R4" s="37">
        <v>2018</v>
      </c>
      <c r="S4" s="37">
        <v>2019</v>
      </c>
      <c r="T4" s="37">
        <v>2020</v>
      </c>
    </row>
    <row r="5" spans="1:20" ht="13" x14ac:dyDescent="0.3">
      <c r="A5" s="36"/>
      <c r="B5" s="43" t="s">
        <v>24</v>
      </c>
      <c r="C5" s="43" t="s">
        <v>24</v>
      </c>
      <c r="D5" s="43" t="s">
        <v>24</v>
      </c>
      <c r="E5" s="43" t="s">
        <v>24</v>
      </c>
      <c r="F5" s="43" t="s">
        <v>24</v>
      </c>
      <c r="G5" s="43" t="s">
        <v>24</v>
      </c>
      <c r="H5" s="43" t="s">
        <v>24</v>
      </c>
      <c r="I5" s="43" t="s">
        <v>24</v>
      </c>
      <c r="J5" s="43" t="s">
        <v>24</v>
      </c>
      <c r="K5" s="43" t="s">
        <v>24</v>
      </c>
      <c r="L5" s="43" t="s">
        <v>24</v>
      </c>
      <c r="M5" s="43" t="s">
        <v>24</v>
      </c>
      <c r="N5" s="43" t="s">
        <v>24</v>
      </c>
      <c r="O5" s="43" t="s">
        <v>24</v>
      </c>
      <c r="P5" s="43" t="s">
        <v>24</v>
      </c>
      <c r="Q5" s="43" t="s">
        <v>24</v>
      </c>
      <c r="R5" s="43" t="s">
        <v>24</v>
      </c>
      <c r="S5" s="43" t="s">
        <v>24</v>
      </c>
      <c r="T5" s="43" t="s">
        <v>24</v>
      </c>
    </row>
    <row r="6" spans="1:20" ht="13" x14ac:dyDescent="0.3">
      <c r="A6" s="2" t="s">
        <v>30</v>
      </c>
      <c r="B6" s="3">
        <v>36336</v>
      </c>
      <c r="C6" s="3">
        <v>37525</v>
      </c>
      <c r="D6" s="3">
        <v>40292</v>
      </c>
      <c r="E6" s="3">
        <v>40246</v>
      </c>
      <c r="F6" s="3">
        <v>40332</v>
      </c>
      <c r="G6" s="3">
        <v>40682</v>
      </c>
      <c r="H6" s="3">
        <v>37791</v>
      </c>
      <c r="I6" s="3">
        <v>33712</v>
      </c>
      <c r="J6" s="3">
        <v>38971</v>
      </c>
      <c r="K6" s="3">
        <v>42628</v>
      </c>
      <c r="L6" s="3">
        <v>41270</v>
      </c>
      <c r="M6" s="3">
        <v>40932</v>
      </c>
      <c r="N6" s="3">
        <v>41055</v>
      </c>
      <c r="O6" s="3">
        <v>45327</v>
      </c>
      <c r="P6" s="3">
        <v>51243</v>
      </c>
      <c r="Q6" s="3">
        <v>58770</v>
      </c>
      <c r="R6" s="3">
        <v>57419</v>
      </c>
      <c r="S6" s="3">
        <v>55537</v>
      </c>
      <c r="T6" s="3">
        <f>'Chiffres clés'!S7</f>
        <v>43474</v>
      </c>
    </row>
    <row r="7" spans="1:20" ht="13" x14ac:dyDescent="0.3">
      <c r="A7" s="4" t="s">
        <v>29</v>
      </c>
      <c r="B7" s="5">
        <v>1483</v>
      </c>
      <c r="C7" s="3">
        <v>1402</v>
      </c>
      <c r="D7" s="3">
        <v>2115</v>
      </c>
      <c r="E7" s="3">
        <v>1323</v>
      </c>
      <c r="F7" s="3">
        <v>1063</v>
      </c>
      <c r="G7" s="3">
        <v>1354</v>
      </c>
      <c r="H7" s="3">
        <v>212</v>
      </c>
      <c r="I7" s="3">
        <v>-396</v>
      </c>
      <c r="J7" s="3">
        <v>1099</v>
      </c>
      <c r="K7" s="3">
        <v>1091</v>
      </c>
      <c r="L7" s="3">
        <v>729</v>
      </c>
      <c r="M7" s="3">
        <v>1242</v>
      </c>
      <c r="N7" s="3">
        <v>1609</v>
      </c>
      <c r="O7" s="3">
        <v>2375</v>
      </c>
      <c r="P7" s="3">
        <v>3282</v>
      </c>
      <c r="Q7" s="3">
        <v>3854</v>
      </c>
      <c r="R7" s="3">
        <v>3612</v>
      </c>
      <c r="S7" s="3">
        <v>2662</v>
      </c>
      <c r="T7" s="3">
        <f>'Chiffres clés'!S8</f>
        <v>-337</v>
      </c>
    </row>
    <row r="8" spans="1:20" ht="13" x14ac:dyDescent="0.3">
      <c r="A8" s="4" t="s">
        <v>0</v>
      </c>
      <c r="B8" s="5">
        <v>1217</v>
      </c>
      <c r="C8" s="3">
        <v>1234</v>
      </c>
      <c r="D8" s="3">
        <v>1872</v>
      </c>
      <c r="E8" s="3">
        <v>1514</v>
      </c>
      <c r="F8" s="3">
        <v>877</v>
      </c>
      <c r="G8" s="3">
        <v>1238</v>
      </c>
      <c r="H8" s="3">
        <v>-117</v>
      </c>
      <c r="I8" s="3">
        <v>-955</v>
      </c>
      <c r="J8" s="3">
        <v>635</v>
      </c>
      <c r="K8" s="3">
        <v>1244</v>
      </c>
      <c r="L8" s="3">
        <v>122</v>
      </c>
      <c r="M8" s="3">
        <v>-34</v>
      </c>
      <c r="N8" s="3">
        <v>1105</v>
      </c>
      <c r="O8" s="3">
        <v>2176</v>
      </c>
      <c r="P8" s="3">
        <v>3283</v>
      </c>
      <c r="Q8" s="3">
        <v>3806</v>
      </c>
      <c r="R8" s="3">
        <v>2987</v>
      </c>
      <c r="S8" s="3">
        <v>2105</v>
      </c>
      <c r="T8" s="3">
        <v>-1999</v>
      </c>
    </row>
    <row r="9" spans="1:20" ht="13" x14ac:dyDescent="0.3">
      <c r="A9" s="4" t="s">
        <v>1</v>
      </c>
      <c r="B9" s="5">
        <v>-91</v>
      </c>
      <c r="C9" s="3">
        <v>-71</v>
      </c>
      <c r="D9" s="3">
        <v>-331</v>
      </c>
      <c r="E9" s="3">
        <v>-327</v>
      </c>
      <c r="F9" s="3">
        <v>61</v>
      </c>
      <c r="G9" s="3">
        <v>76</v>
      </c>
      <c r="H9" s="3">
        <v>441</v>
      </c>
      <c r="I9" s="3">
        <v>-404</v>
      </c>
      <c r="J9" s="3">
        <v>-376</v>
      </c>
      <c r="K9" s="3">
        <v>-121</v>
      </c>
      <c r="L9" s="3">
        <v>-266</v>
      </c>
      <c r="M9" s="3">
        <v>-282</v>
      </c>
      <c r="N9" s="3">
        <v>-333</v>
      </c>
      <c r="O9" s="3">
        <v>-221</v>
      </c>
      <c r="P9" s="3">
        <v>-323</v>
      </c>
      <c r="Q9" s="3">
        <v>-504</v>
      </c>
      <c r="R9" s="3">
        <v>-353</v>
      </c>
      <c r="S9" s="3">
        <v>-442</v>
      </c>
      <c r="T9" s="3">
        <v>-482</v>
      </c>
    </row>
    <row r="10" spans="1:20" ht="13" x14ac:dyDescent="0.3">
      <c r="A10" s="6" t="s">
        <v>2</v>
      </c>
      <c r="B10" s="7">
        <v>1335</v>
      </c>
      <c r="C10" s="7">
        <v>1705</v>
      </c>
      <c r="D10" s="7">
        <v>1689</v>
      </c>
      <c r="E10" s="7">
        <v>2284</v>
      </c>
      <c r="F10" s="7">
        <v>1888</v>
      </c>
      <c r="G10" s="7">
        <v>1288</v>
      </c>
      <c r="H10" s="7">
        <v>345</v>
      </c>
      <c r="I10" s="7">
        <v>-902</v>
      </c>
      <c r="J10" s="7">
        <v>1084</v>
      </c>
      <c r="K10" s="7">
        <v>1332</v>
      </c>
      <c r="L10" s="7">
        <v>1234</v>
      </c>
      <c r="M10" s="7">
        <v>1498</v>
      </c>
      <c r="N10" s="7">
        <v>1559</v>
      </c>
      <c r="O10" s="7">
        <v>1976</v>
      </c>
      <c r="P10" s="7">
        <v>1741</v>
      </c>
      <c r="Q10" s="7">
        <v>2791</v>
      </c>
      <c r="R10" s="7">
        <v>1509</v>
      </c>
      <c r="S10" s="7">
        <v>242</v>
      </c>
      <c r="T10" s="7">
        <f>'Chiffres clés'!S10</f>
        <v>-4970</v>
      </c>
    </row>
    <row r="11" spans="1:20" ht="13" x14ac:dyDescent="0.3">
      <c r="A11" s="34" t="s">
        <v>3</v>
      </c>
      <c r="B11" s="7">
        <v>-4</v>
      </c>
      <c r="C11" s="7">
        <v>155</v>
      </c>
      <c r="D11" s="7">
        <v>234</v>
      </c>
      <c r="E11" s="7">
        <v>322</v>
      </c>
      <c r="F11" s="7">
        <v>389</v>
      </c>
      <c r="G11" s="7">
        <v>387</v>
      </c>
      <c r="H11" s="7">
        <v>92</v>
      </c>
      <c r="I11" s="7">
        <v>-659</v>
      </c>
      <c r="J11" s="7">
        <v>205</v>
      </c>
      <c r="K11" s="7">
        <v>192</v>
      </c>
      <c r="L11" s="7">
        <v>270</v>
      </c>
      <c r="M11" s="7">
        <v>-54</v>
      </c>
      <c r="N11" s="7">
        <v>-197</v>
      </c>
      <c r="O11" s="7">
        <f>1371-O10</f>
        <v>-605</v>
      </c>
      <c r="P11" s="7">
        <f>1638-P10</f>
        <v>-103</v>
      </c>
      <c r="Q11" s="7">
        <f>2799-Q10</f>
        <v>8</v>
      </c>
      <c r="R11" s="7">
        <v>31</v>
      </c>
      <c r="S11" s="7">
        <v>-432</v>
      </c>
      <c r="T11" s="7">
        <v>-175</v>
      </c>
    </row>
    <row r="12" spans="1:20" ht="13" x14ac:dyDescent="0.3">
      <c r="A12" s="4" t="s">
        <v>4</v>
      </c>
      <c r="B12" s="5">
        <v>2457</v>
      </c>
      <c r="C12" s="5">
        <v>3023</v>
      </c>
      <c r="D12" s="5">
        <v>3464</v>
      </c>
      <c r="E12" s="5">
        <v>3793</v>
      </c>
      <c r="F12" s="5">
        <v>3215</v>
      </c>
      <c r="G12" s="5">
        <v>2989</v>
      </c>
      <c r="H12" s="5">
        <v>761</v>
      </c>
      <c r="I12" s="5">
        <v>-2920</v>
      </c>
      <c r="J12" s="5">
        <v>3548</v>
      </c>
      <c r="K12" s="5">
        <v>2647</v>
      </c>
      <c r="L12" s="5">
        <v>2284</v>
      </c>
      <c r="M12" s="5">
        <v>1128</v>
      </c>
      <c r="N12" s="5">
        <v>2134</v>
      </c>
      <c r="O12" s="5">
        <v>3326</v>
      </c>
      <c r="P12" s="5">
        <v>4598</v>
      </c>
      <c r="Q12" s="5">
        <v>6101</v>
      </c>
      <c r="R12" s="5">
        <v>4174</v>
      </c>
      <c r="S12" s="5">
        <f>SUM(S8:S11)</f>
        <v>1473</v>
      </c>
      <c r="T12" s="5">
        <f>SUM(T8:T11)</f>
        <v>-7626</v>
      </c>
    </row>
    <row r="13" spans="1:20" ht="13" x14ac:dyDescent="0.3">
      <c r="A13" s="6" t="s">
        <v>5</v>
      </c>
      <c r="B13" s="7">
        <v>-447</v>
      </c>
      <c r="C13" s="7">
        <v>-510</v>
      </c>
      <c r="D13" s="7">
        <v>-561</v>
      </c>
      <c r="E13" s="35">
        <v>-331</v>
      </c>
      <c r="F13" s="35">
        <v>-255</v>
      </c>
      <c r="G13" s="35">
        <v>-255</v>
      </c>
      <c r="H13" s="35">
        <v>-162</v>
      </c>
      <c r="I13" s="35">
        <v>-148</v>
      </c>
      <c r="J13" s="35">
        <v>-58</v>
      </c>
      <c r="K13" s="35">
        <v>-508</v>
      </c>
      <c r="L13" s="35">
        <v>-549</v>
      </c>
      <c r="M13" s="35">
        <v>-433</v>
      </c>
      <c r="N13" s="35">
        <v>-136</v>
      </c>
      <c r="O13" s="35">
        <v>-366</v>
      </c>
      <c r="P13" s="35">
        <v>-1055</v>
      </c>
      <c r="Q13" s="35">
        <v>-891</v>
      </c>
      <c r="R13" s="35">
        <v>-723</v>
      </c>
      <c r="S13" s="35">
        <v>-1454</v>
      </c>
      <c r="T13" s="35">
        <v>-420</v>
      </c>
    </row>
    <row r="14" spans="1:20" ht="13" x14ac:dyDescent="0.3">
      <c r="A14" s="4" t="s">
        <v>6</v>
      </c>
      <c r="B14" s="5">
        <v>2010</v>
      </c>
      <c r="C14" s="5">
        <v>2513</v>
      </c>
      <c r="D14" s="5">
        <v>2903</v>
      </c>
      <c r="E14" s="5">
        <v>3462</v>
      </c>
      <c r="F14" s="5">
        <v>2960</v>
      </c>
      <c r="G14" s="5">
        <v>2734</v>
      </c>
      <c r="H14" s="5">
        <v>599</v>
      </c>
      <c r="I14" s="5">
        <v>-3068</v>
      </c>
      <c r="J14" s="5">
        <v>3490</v>
      </c>
      <c r="K14" s="5">
        <v>2139</v>
      </c>
      <c r="L14" s="5">
        <v>1735</v>
      </c>
      <c r="M14" s="5">
        <v>695</v>
      </c>
      <c r="N14" s="5">
        <v>1998</v>
      </c>
      <c r="O14" s="5">
        <v>2960</v>
      </c>
      <c r="P14" s="5">
        <v>3543</v>
      </c>
      <c r="Q14" s="5">
        <v>5210</v>
      </c>
      <c r="R14" s="5">
        <v>3451</v>
      </c>
      <c r="S14" s="5">
        <f>SUM(S12:S13)</f>
        <v>19</v>
      </c>
      <c r="T14" s="5">
        <f>SUM(T12:T13)</f>
        <v>-8046</v>
      </c>
    </row>
    <row r="15" spans="1:20" ht="13" x14ac:dyDescent="0.3">
      <c r="A15" s="6" t="s">
        <v>7</v>
      </c>
      <c r="B15" s="7">
        <v>54</v>
      </c>
      <c r="C15" s="7">
        <v>33</v>
      </c>
      <c r="D15" s="7">
        <v>67</v>
      </c>
      <c r="E15" s="35">
        <v>86</v>
      </c>
      <c r="F15" s="35">
        <v>74</v>
      </c>
      <c r="G15" s="35">
        <v>65</v>
      </c>
      <c r="H15" s="35">
        <v>28</v>
      </c>
      <c r="I15" s="35">
        <v>57</v>
      </c>
      <c r="J15" s="35">
        <v>70</v>
      </c>
      <c r="K15" s="35">
        <v>47</v>
      </c>
      <c r="L15" s="35">
        <v>-37</v>
      </c>
      <c r="M15" s="35">
        <v>109</v>
      </c>
      <c r="N15" s="35">
        <v>108</v>
      </c>
      <c r="O15" s="35">
        <v>137</v>
      </c>
      <c r="P15" s="35">
        <v>124</v>
      </c>
      <c r="Q15" s="35">
        <v>96</v>
      </c>
      <c r="R15" s="35">
        <v>149</v>
      </c>
      <c r="S15" s="35">
        <v>160</v>
      </c>
      <c r="T15" s="35">
        <v>-38</v>
      </c>
    </row>
    <row r="16" spans="1:20" ht="13" x14ac:dyDescent="0.3">
      <c r="A16" s="6" t="s">
        <v>8</v>
      </c>
      <c r="B16" s="7">
        <v>1956</v>
      </c>
      <c r="C16" s="7">
        <v>2480</v>
      </c>
      <c r="D16" s="7">
        <v>2836</v>
      </c>
      <c r="E16" s="7">
        <v>3376</v>
      </c>
      <c r="F16" s="7">
        <v>2886</v>
      </c>
      <c r="G16" s="7">
        <v>2669</v>
      </c>
      <c r="H16" s="7">
        <v>571</v>
      </c>
      <c r="I16" s="7">
        <v>-3125</v>
      </c>
      <c r="J16" s="7">
        <v>3420</v>
      </c>
      <c r="K16" s="7">
        <v>2092</v>
      </c>
      <c r="L16" s="7">
        <v>1772</v>
      </c>
      <c r="M16" s="7">
        <v>586</v>
      </c>
      <c r="N16" s="7">
        <v>1890</v>
      </c>
      <c r="O16" s="7">
        <v>2823</v>
      </c>
      <c r="P16" s="7">
        <v>3419</v>
      </c>
      <c r="Q16" s="7">
        <f>Q14-Q15</f>
        <v>5114</v>
      </c>
      <c r="R16" s="7">
        <v>3302</v>
      </c>
      <c r="S16" s="7">
        <f>S14-S15</f>
        <v>-141</v>
      </c>
      <c r="T16" s="7">
        <f>T14-T15</f>
        <v>-8008</v>
      </c>
    </row>
    <row r="17" spans="1:20" ht="13" x14ac:dyDescent="0.3">
      <c r="A17" s="34" t="s">
        <v>17</v>
      </c>
      <c r="B17" s="8">
        <v>7.53</v>
      </c>
      <c r="C17" s="8">
        <v>9.32</v>
      </c>
      <c r="D17" s="8">
        <v>11.16</v>
      </c>
      <c r="E17" s="9">
        <v>13.23</v>
      </c>
      <c r="F17" s="9">
        <v>11.23</v>
      </c>
      <c r="G17" s="9">
        <v>10.32</v>
      </c>
      <c r="H17" s="9">
        <v>2.23</v>
      </c>
      <c r="I17" s="9">
        <v>-12.13</v>
      </c>
      <c r="J17" s="9">
        <v>12.7</v>
      </c>
      <c r="K17" s="9">
        <v>7.68</v>
      </c>
      <c r="L17" s="9">
        <v>6.51</v>
      </c>
      <c r="M17" s="9">
        <v>2.15</v>
      </c>
      <c r="N17" s="9">
        <v>6.92</v>
      </c>
      <c r="O17" s="9">
        <v>10.35</v>
      </c>
      <c r="P17" s="9">
        <v>12.57</v>
      </c>
      <c r="Q17" s="9">
        <v>18.87</v>
      </c>
      <c r="R17" s="9">
        <v>12.24</v>
      </c>
      <c r="S17" s="9">
        <v>-0.52</v>
      </c>
      <c r="T17" s="9">
        <v>-29.51</v>
      </c>
    </row>
    <row r="19" spans="1:20" x14ac:dyDescent="0.25">
      <c r="A19" s="47" t="s">
        <v>34</v>
      </c>
    </row>
    <row r="20" spans="1:20" x14ac:dyDescent="0.25">
      <c r="A20" s="23"/>
    </row>
    <row r="21" spans="1:20" x14ac:dyDescent="0.25">
      <c r="A21" s="10" t="s">
        <v>9</v>
      </c>
    </row>
    <row r="22" spans="1:20" x14ac:dyDescent="0.25">
      <c r="A22" s="48" t="s">
        <v>45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13" ma:contentTypeDescription="Crée un document." ma:contentTypeScope="" ma:versionID="12fc1b975b673bfe7492c856346f85a5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3a2f400e69f7f2d455ecb4f3f0192b33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98B52-C1C2-49E7-824A-7A9CAE1E91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89D58F-1882-4F0F-A837-4F13EA34A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58f7e7-ec22-4ff9-a3e7-3b71753c2803"/>
    <ds:schemaRef ds:uri="a12d065e-f63f-421b-a848-09a5ff90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A6FE57-431E-40B5-9490-990293EA60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Chiffres clés</vt:lpstr>
      <vt:lpstr>Chiffres d'affaires</vt:lpstr>
      <vt:lpstr>Compte de Résultat</vt:lpstr>
      <vt:lpstr>'Chiffres clés'!Zone_d_impression</vt:lpstr>
      <vt:lpstr>'Chiffres d''affaires'!Zone_d_impression</vt:lpstr>
      <vt:lpstr>'Compte de Résultat'!Zone_d_impression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ROCHELLE Christophe</cp:lastModifiedBy>
  <cp:lastPrinted>2019-02-15T16:07:01Z</cp:lastPrinted>
  <dcterms:created xsi:type="dcterms:W3CDTF">2009-02-11T17:29:08Z</dcterms:created>
  <dcterms:modified xsi:type="dcterms:W3CDTF">2021-08-31T17:50:59Z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0x010100F2560C862AA77B40A220A23BF5C8E469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2021-08-31T17:50:59Z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/>
  </property>
  <property fmtid="{D5CDD505-2E9C-101B-9397-08002B2CF9AE}" pid="11" name="MSIP_Label_fd1c0902-ed92-4fed-896d-2e7725de02d4_ContentBits">
    <vt:lpwstr>2</vt:lpwstr>
  </property>
</Properties>
</file>